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275" tabRatio="493" activeTab="0"/>
  </bookViews>
  <sheets>
    <sheet name="Budget Form" sheetId="1" r:id="rId1"/>
  </sheets>
  <definedNames>
    <definedName name="IncomeAmount" localSheetId="0">'Budget Form'!$D$14:$D$21</definedName>
    <definedName name="IncomeAmount">#REF!</definedName>
    <definedName name="Keyinc" localSheetId="0">'Budget Form'!$C$14:$C$21</definedName>
    <definedName name="Keyinc">#REF!</definedName>
    <definedName name="KeyIncome" localSheetId="0">'Budget Form'!$C$14:$C$21</definedName>
    <definedName name="KeyIncome">#REF!</definedName>
    <definedName name="_xlnm.Print_Area" localSheetId="0">'Budget Form'!$B$1:$J$70</definedName>
    <definedName name="Total1" localSheetId="0">'Budget Form'!$E$36</definedName>
    <definedName name="Total1">#REF!</definedName>
    <definedName name="Total2" localSheetId="0">'Budget Form'!$E$59</definedName>
    <definedName name="Total2">#REF!</definedName>
    <definedName name="Total3" localSheetId="0">'Budget Form'!$E$69</definedName>
    <definedName name="Total3">#REF!</definedName>
    <definedName name="Total4" localSheetId="0">'Budget Form'!$J$30</definedName>
    <definedName name="Total4">#REF!</definedName>
    <definedName name="Total5" localSheetId="0">'Budget Form'!$J$50</definedName>
    <definedName name="Total5">#REF!</definedName>
    <definedName name="TotalIncome" localSheetId="0">'Budget Form'!$E$22</definedName>
    <definedName name="TotalIncome">#REF!</definedName>
  </definedNames>
  <calcPr fullCalcOnLoad="1"/>
</workbook>
</file>

<file path=xl/comments1.xml><?xml version="1.0" encoding="utf-8"?>
<comments xmlns="http://schemas.openxmlformats.org/spreadsheetml/2006/main">
  <authors>
    <author>krt</author>
    <author>tony</author>
  </authors>
  <commentList>
    <comment ref="C12" authorId="0">
      <text>
        <r>
          <rPr>
            <sz val="8"/>
            <rFont val="Tahoma"/>
            <family val="2"/>
          </rPr>
          <t>w = weekly
f  = fortnightly
m = monthly
q = quarterly
H = half yearly
y = yearly
Change to suit frequency</t>
        </r>
      </text>
    </comment>
    <comment ref="H12" authorId="0">
      <text>
        <r>
          <rPr>
            <sz val="8"/>
            <rFont val="Tahoma"/>
            <family val="2"/>
          </rPr>
          <t>w = weekly
f  = fortnightly
m = monthly
q = quarterly;
H = half yearly
y = yearly
Change to suit frequency</t>
        </r>
      </text>
    </comment>
    <comment ref="I12" authorId="0">
      <text>
        <r>
          <rPr>
            <sz val="8"/>
            <rFont val="Tahoma"/>
            <family val="2"/>
          </rPr>
          <t xml:space="preserve">Enter all figures into this column </t>
        </r>
        <r>
          <rPr>
            <b/>
            <sz val="8"/>
            <rFont val="Tahoma"/>
            <family val="2"/>
          </rPr>
          <t>ONLY</t>
        </r>
        <r>
          <rPr>
            <sz val="8"/>
            <rFont val="Tahoma"/>
            <family val="2"/>
          </rPr>
          <t>.</t>
        </r>
      </text>
    </comment>
    <comment ref="D12" authorId="0">
      <text>
        <r>
          <rPr>
            <sz val="8"/>
            <rFont val="Tahoma"/>
            <family val="2"/>
          </rPr>
          <t xml:space="preserve">Enter all figures into this column </t>
        </r>
        <r>
          <rPr>
            <b/>
            <sz val="8"/>
            <rFont val="Tahoma"/>
            <family val="2"/>
          </rPr>
          <t>ONLY.</t>
        </r>
      </text>
    </comment>
    <comment ref="J12" authorId="0">
      <text>
        <r>
          <rPr>
            <b/>
            <sz val="8"/>
            <rFont val="Tahoma"/>
            <family val="2"/>
          </rPr>
          <t>DO NOT</t>
        </r>
        <r>
          <rPr>
            <sz val="8"/>
            <rFont val="Tahoma"/>
            <family val="2"/>
          </rPr>
          <t xml:space="preserve"> directly enter figures into this column. Use 'Enter Amount' column.</t>
        </r>
      </text>
    </comment>
    <comment ref="E12" authorId="0">
      <text>
        <r>
          <rPr>
            <b/>
            <sz val="8"/>
            <rFont val="Tahoma"/>
            <family val="2"/>
          </rPr>
          <t>DO NOT</t>
        </r>
        <r>
          <rPr>
            <sz val="8"/>
            <rFont val="Tahoma"/>
            <family val="2"/>
          </rPr>
          <t xml:space="preserve"> directly enter figures into this column. Use the 'Enter Amount' Column.</t>
        </r>
      </text>
    </comment>
    <comment ref="B14" authorId="0">
      <text>
        <r>
          <rPr>
            <sz val="8"/>
            <rFont val="Tahoma"/>
            <family val="2"/>
          </rPr>
          <t>You can overtype items in this column to suit your client.</t>
        </r>
      </text>
    </comment>
    <comment ref="G14" authorId="0">
      <text>
        <r>
          <rPr>
            <sz val="8"/>
            <rFont val="Tahoma"/>
            <family val="2"/>
          </rPr>
          <t>You can overtype items in this column to suit your client.</t>
        </r>
      </text>
    </comment>
    <comment ref="B27" authorId="0">
      <text>
        <r>
          <rPr>
            <sz val="8"/>
            <rFont val="Tahoma"/>
            <family val="2"/>
          </rPr>
          <t>You can overtype items in this column to suit your client.</t>
        </r>
      </text>
    </comment>
    <comment ref="B39" authorId="0">
      <text>
        <r>
          <rPr>
            <sz val="8"/>
            <rFont val="Tahoma"/>
            <family val="2"/>
          </rPr>
          <t>You can overtype items in this column to suit your client.</t>
        </r>
      </text>
    </comment>
    <comment ref="B62" authorId="0">
      <text>
        <r>
          <rPr>
            <sz val="8"/>
            <rFont val="Tahoma"/>
            <family val="2"/>
          </rPr>
          <t>You can overtype items in this column to suit your client.</t>
        </r>
      </text>
    </comment>
    <comment ref="H55" authorId="0">
      <text>
        <r>
          <rPr>
            <sz val="8"/>
            <rFont val="Tahoma"/>
            <family val="2"/>
          </rPr>
          <t>This column automatically calculates what percentage of income is spent on each subtotal.</t>
        </r>
      </text>
    </comment>
    <comment ref="H61" authorId="0">
      <text>
        <r>
          <rPr>
            <sz val="8"/>
            <rFont val="Tahoma"/>
            <family val="2"/>
          </rPr>
          <t xml:space="preserve">This cell shows Total Payments as a % compared to income. It may be more than 100%.
</t>
        </r>
      </text>
    </comment>
    <comment ref="G33" authorId="1">
      <text>
        <r>
          <rPr>
            <sz val="8"/>
            <rFont val="Tahoma"/>
            <family val="2"/>
          </rPr>
          <t>You can overtype items in this column to suit your client.</t>
        </r>
      </text>
    </comment>
  </commentList>
</comments>
</file>

<file path=xl/sharedStrings.xml><?xml version="1.0" encoding="utf-8"?>
<sst xmlns="http://schemas.openxmlformats.org/spreadsheetml/2006/main" count="198" uniqueCount="104">
  <si>
    <t>Enter</t>
  </si>
  <si>
    <t>Weekly</t>
  </si>
  <si>
    <t>Amount</t>
  </si>
  <si>
    <t>Power</t>
  </si>
  <si>
    <t>Hire Purchase</t>
  </si>
  <si>
    <t>Credit &amp; Store Cards</t>
  </si>
  <si>
    <t>TOTAL (2)</t>
  </si>
  <si>
    <t>TOTAL (1)</t>
  </si>
  <si>
    <t>TOTAL (3)</t>
  </si>
  <si>
    <t>Warrant of Fitness</t>
  </si>
  <si>
    <t>TOTAL (4)</t>
  </si>
  <si>
    <t>Dog Registration</t>
  </si>
  <si>
    <t>Petrol</t>
  </si>
  <si>
    <t>Vet Fees</t>
  </si>
  <si>
    <t>Presents</t>
  </si>
  <si>
    <t>Court Payments</t>
  </si>
  <si>
    <t>Clothing/Shoes</t>
  </si>
  <si>
    <t>Bank Fees</t>
  </si>
  <si>
    <t xml:space="preserve">Food </t>
  </si>
  <si>
    <t>Benefit (Type)</t>
  </si>
  <si>
    <t>Takeaways</t>
  </si>
  <si>
    <t>Cigarettes/Alcohol</t>
  </si>
  <si>
    <t>Dental/Optician</t>
  </si>
  <si>
    <t>Rates</t>
  </si>
  <si>
    <t>Haircuts/Styling</t>
  </si>
  <si>
    <t>TOTAL WEEKLY INCOME (A)</t>
  </si>
  <si>
    <t>TOTAL (5)</t>
  </si>
  <si>
    <t>Work &amp; Income Repayments</t>
  </si>
  <si>
    <t>Freq-</t>
  </si>
  <si>
    <t>uency</t>
  </si>
  <si>
    <t>ACCOMMODATION</t>
  </si>
  <si>
    <t>HOUSEHOLD</t>
  </si>
  <si>
    <t xml:space="preserve">VEHICLE </t>
  </si>
  <si>
    <t>Rent/Mortgage/Board</t>
  </si>
  <si>
    <t>Insurance - House</t>
  </si>
  <si>
    <t>Insurance - Contents</t>
  </si>
  <si>
    <t>Registration</t>
  </si>
  <si>
    <t>Maintenance</t>
  </si>
  <si>
    <t>Total Household Payments</t>
  </si>
  <si>
    <t>Total Accommodation Payments</t>
  </si>
  <si>
    <t>Insurance - Life</t>
  </si>
  <si>
    <t xml:space="preserve">Insurance - Medical </t>
  </si>
  <si>
    <t>Hire Purchase - Vehicle</t>
  </si>
  <si>
    <t>Insurance - Vehicle</t>
  </si>
  <si>
    <t>Loan Repayments</t>
  </si>
  <si>
    <t>OTHER</t>
  </si>
  <si>
    <t>Fares - Bus/Taxi</t>
  </si>
  <si>
    <t>Children's Pocket Money</t>
  </si>
  <si>
    <t>Heating - Wood, Coal, Gas, etc</t>
  </si>
  <si>
    <t>Giving - Church/Charity/Koha</t>
  </si>
  <si>
    <t>Subscriptions/Recreation</t>
  </si>
  <si>
    <t>Allowances/Other</t>
  </si>
  <si>
    <t>Vehicle (Total 3)</t>
  </si>
  <si>
    <t>Total Fixed Vehicle Costs</t>
  </si>
  <si>
    <t>Household (Total 2)</t>
  </si>
  <si>
    <t>Other (Total 5)</t>
  </si>
  <si>
    <t>Accommodation (Total 1)</t>
  </si>
  <si>
    <t>Doctor/Prescriptions</t>
  </si>
  <si>
    <t>Phone/Internet</t>
  </si>
  <si>
    <t>Cellphone</t>
  </si>
  <si>
    <t>Entertainment</t>
  </si>
  <si>
    <t>Personal Cash</t>
  </si>
  <si>
    <t>w</t>
  </si>
  <si>
    <t>SUBTOTALS</t>
  </si>
  <si>
    <t>Savings</t>
  </si>
  <si>
    <t>%</t>
  </si>
  <si>
    <t>m</t>
  </si>
  <si>
    <t>y</t>
  </si>
  <si>
    <t>School Fees plus books etc</t>
  </si>
  <si>
    <t>Childcare/Creche/Kindy etc</t>
  </si>
  <si>
    <t>Total Other Payments</t>
  </si>
  <si>
    <t>TOTAL PAYMENTS</t>
  </si>
  <si>
    <t>House/Garden Maintenance</t>
  </si>
  <si>
    <t>Appliance Rentals</t>
  </si>
  <si>
    <t>DEBT SERVICING</t>
  </si>
  <si>
    <t>f</t>
  </si>
  <si>
    <t>Name:</t>
  </si>
  <si>
    <t>Debt Servicing (Total 4)</t>
  </si>
  <si>
    <t>Total Debt Servicing Costs</t>
  </si>
  <si>
    <t>Road User Charges</t>
  </si>
  <si>
    <t xml:space="preserve">Date: </t>
  </si>
  <si>
    <t>KiwiSaver Contributions</t>
  </si>
  <si>
    <t>Income 2</t>
  </si>
  <si>
    <t>Income 1</t>
  </si>
  <si>
    <t>Child Support</t>
  </si>
  <si>
    <t>Working4Families</t>
  </si>
  <si>
    <t>Lotto/Gambling</t>
  </si>
  <si>
    <t>h</t>
  </si>
  <si>
    <t>q</t>
  </si>
  <si>
    <t>Valid Frequencies are</t>
  </si>
  <si>
    <t>Fortnightly</t>
  </si>
  <si>
    <t>Monthly</t>
  </si>
  <si>
    <t>Quarterly</t>
  </si>
  <si>
    <t>Half Yearly</t>
  </si>
  <si>
    <t>Yearly</t>
  </si>
  <si>
    <t>% Figure = Subtotal (e.g. Total 1) ÷ Total Income (A)</t>
  </si>
  <si>
    <t>Bring all figures to a Weekly Amount - Adjust Frequency</t>
  </si>
  <si>
    <r>
      <t xml:space="preserve">   </t>
    </r>
    <r>
      <rPr>
        <u val="single"/>
        <sz val="8"/>
        <color indexed="8"/>
        <rFont val="Arial Black"/>
        <family val="2"/>
      </rPr>
      <t>F</t>
    </r>
    <r>
      <rPr>
        <sz val="10"/>
        <rFont val="Calibri"/>
        <family val="2"/>
      </rPr>
      <t>ortnightly - divide by 2.</t>
    </r>
  </si>
  <si>
    <r>
      <rPr>
        <sz val="8"/>
        <color indexed="8"/>
        <rFont val="Arial Black"/>
        <family val="2"/>
      </rPr>
      <t xml:space="preserve">   </t>
    </r>
    <r>
      <rPr>
        <u val="single"/>
        <sz val="8"/>
        <color indexed="8"/>
        <rFont val="Arial Black"/>
        <family val="2"/>
      </rPr>
      <t>M</t>
    </r>
    <r>
      <rPr>
        <sz val="10"/>
        <rFont val="Calibri"/>
        <family val="2"/>
      </rPr>
      <t>onthly - multiply by 12 then divide by 52</t>
    </r>
  </si>
  <si>
    <r>
      <t xml:space="preserve">   </t>
    </r>
    <r>
      <rPr>
        <u val="single"/>
        <sz val="8"/>
        <color indexed="8"/>
        <rFont val="Arial Black"/>
        <family val="2"/>
      </rPr>
      <t>Q</t>
    </r>
    <r>
      <rPr>
        <sz val="10"/>
        <rFont val="Calibri"/>
        <family val="2"/>
      </rPr>
      <t>uarterly - multiply by 4 then divide by 52</t>
    </r>
  </si>
  <si>
    <r>
      <t xml:space="preserve">   </t>
    </r>
    <r>
      <rPr>
        <u val="single"/>
        <sz val="8"/>
        <color indexed="8"/>
        <rFont val="Arial Black"/>
        <family val="2"/>
      </rPr>
      <t>H</t>
    </r>
    <r>
      <rPr>
        <sz val="10"/>
        <rFont val="Calibri"/>
        <family val="2"/>
      </rPr>
      <t>alf yearly - multiply by 2 then divide by 52</t>
    </r>
  </si>
  <si>
    <r>
      <t xml:space="preserve">   </t>
    </r>
    <r>
      <rPr>
        <u val="single"/>
        <sz val="8"/>
        <color indexed="8"/>
        <rFont val="Arial Black"/>
        <family val="2"/>
      </rPr>
      <t>Y</t>
    </r>
    <r>
      <rPr>
        <sz val="8"/>
        <color indexed="8"/>
        <rFont val="Arial"/>
        <family val="2"/>
      </rPr>
      <t xml:space="preserve">early - divide by 52; </t>
    </r>
  </si>
  <si>
    <t>Budget Sheet</t>
  </si>
  <si>
    <t>©  Blank Template Provided Courtesy of Kingdom Resources Ltd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</si>
</sst>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u val="single"/>
      <sz val="8"/>
      <color indexed="8"/>
      <name val="Arial Black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13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Black"/>
      <family val="2"/>
    </font>
    <font>
      <u val="single"/>
      <sz val="8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dashed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dashed"/>
    </border>
    <border>
      <left style="thin"/>
      <right/>
      <top style="thin"/>
      <bottom style="thin"/>
    </border>
    <border>
      <left style="thin"/>
      <right/>
      <top/>
      <bottom style="dotted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71" fontId="7" fillId="0" borderId="12" xfId="42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7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71" fontId="7" fillId="0" borderId="14" xfId="42" applyNumberFormat="1" applyFont="1" applyFill="1" applyBorder="1" applyAlignment="1" applyProtection="1">
      <alignment vertical="center"/>
      <protection locked="0"/>
    </xf>
    <xf numFmtId="171" fontId="7" fillId="0" borderId="12" xfId="42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/>
      <protection/>
    </xf>
    <xf numFmtId="171" fontId="7" fillId="0" borderId="20" xfId="42" applyNumberFormat="1" applyFont="1" applyFill="1" applyBorder="1" applyAlignment="1" applyProtection="1">
      <alignment horizontal="right" vertical="center"/>
      <protection/>
    </xf>
    <xf numFmtId="171" fontId="7" fillId="0" borderId="16" xfId="42" applyNumberFormat="1" applyFont="1" applyFill="1" applyBorder="1" applyAlignment="1" applyProtection="1">
      <alignment horizontal="right" vertical="center"/>
      <protection/>
    </xf>
    <xf numFmtId="171" fontId="7" fillId="0" borderId="21" xfId="42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 quotePrefix="1">
      <alignment vertical="center"/>
      <protection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2" fontId="7" fillId="0" borderId="27" xfId="42" applyNumberFormat="1" applyFont="1" applyFill="1" applyBorder="1" applyAlignment="1" applyProtection="1">
      <alignment vertical="center"/>
      <protection locked="0"/>
    </xf>
    <xf numFmtId="171" fontId="7" fillId="0" borderId="27" xfId="42" applyNumberFormat="1" applyFont="1" applyFill="1" applyBorder="1" applyAlignment="1" applyProtection="1">
      <alignment horizontal="right" vertical="center"/>
      <protection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2" fontId="7" fillId="0" borderId="20" xfId="42" applyNumberFormat="1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2" fontId="7" fillId="0" borderId="31" xfId="42" applyNumberFormat="1" applyFont="1" applyFill="1" applyBorder="1" applyAlignment="1" applyProtection="1">
      <alignment vertical="center"/>
      <protection locked="0"/>
    </xf>
    <xf numFmtId="171" fontId="7" fillId="0" borderId="20" xfId="42" applyFont="1" applyFill="1" applyBorder="1" applyAlignment="1" applyProtection="1">
      <alignment vertical="center"/>
      <protection locked="0"/>
    </xf>
    <xf numFmtId="171" fontId="7" fillId="0" borderId="27" xfId="42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171" fontId="7" fillId="0" borderId="21" xfId="42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171" fontId="7" fillId="0" borderId="26" xfId="42" applyNumberFormat="1" applyFont="1" applyFill="1" applyBorder="1" applyAlignment="1" applyProtection="1">
      <alignment vertical="center"/>
      <protection locked="0"/>
    </xf>
    <xf numFmtId="171" fontId="7" fillId="0" borderId="20" xfId="42" applyNumberFormat="1" applyFont="1" applyFill="1" applyBorder="1" applyAlignment="1" applyProtection="1">
      <alignment vertical="center"/>
      <protection locked="0"/>
    </xf>
    <xf numFmtId="171" fontId="7" fillId="0" borderId="27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171" fontId="7" fillId="0" borderId="26" xfId="42" applyNumberFormat="1" applyFont="1" applyFill="1" applyBorder="1" applyAlignment="1" applyProtection="1">
      <alignment vertical="center"/>
      <protection/>
    </xf>
    <xf numFmtId="171" fontId="7" fillId="0" borderId="32" xfId="42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71" fontId="5" fillId="0" borderId="13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33" xfId="0" applyFont="1" applyFill="1" applyBorder="1" applyAlignment="1" applyProtection="1">
      <alignment horizontal="left" vertical="center" indent="2"/>
      <protection/>
    </xf>
    <xf numFmtId="0" fontId="7" fillId="0" borderId="28" xfId="0" applyFont="1" applyFill="1" applyBorder="1" applyAlignment="1" applyProtection="1">
      <alignment horizontal="left" vertical="center" indent="2"/>
      <protection/>
    </xf>
    <xf numFmtId="0" fontId="7" fillId="0" borderId="29" xfId="0" applyFont="1" applyFill="1" applyBorder="1" applyAlignment="1" applyProtection="1">
      <alignment horizontal="left" vertical="center" indent="2"/>
      <protection/>
    </xf>
    <xf numFmtId="9" fontId="2" fillId="0" borderId="16" xfId="0" applyNumberFormat="1" applyFont="1" applyFill="1" applyBorder="1" applyAlignment="1" applyProtection="1">
      <alignment horizontal="center"/>
      <protection/>
    </xf>
    <xf numFmtId="9" fontId="2" fillId="0" borderId="26" xfId="0" applyNumberFormat="1" applyFont="1" applyFill="1" applyBorder="1" applyAlignment="1" applyProtection="1">
      <alignment horizontal="center"/>
      <protection/>
    </xf>
    <xf numFmtId="9" fontId="2" fillId="0" borderId="10" xfId="0" applyNumberFormat="1" applyFont="1" applyFill="1" applyBorder="1" applyAlignment="1" applyProtection="1">
      <alignment horizontal="center"/>
      <protection/>
    </xf>
    <xf numFmtId="9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wrapText="1"/>
      <protection/>
    </xf>
    <xf numFmtId="43" fontId="5" fillId="0" borderId="13" xfId="4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15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171" fontId="7" fillId="0" borderId="16" xfId="42" applyNumberFormat="1" applyFont="1" applyFill="1" applyBorder="1" applyAlignment="1" applyProtection="1">
      <alignment horizontal="center" vertical="center"/>
      <protection/>
    </xf>
    <xf numFmtId="171" fontId="7" fillId="0" borderId="10" xfId="42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center" vertical="top" readingOrder="1"/>
    </xf>
    <xf numFmtId="0" fontId="57" fillId="0" borderId="0" xfId="0" applyFont="1" applyBorder="1" applyAlignment="1">
      <alignment horizontal="center"/>
    </xf>
    <xf numFmtId="0" fontId="58" fillId="0" borderId="15" xfId="0" applyFont="1" applyBorder="1" applyAlignment="1">
      <alignment horizontal="left" vertical="center" readingOrder="1"/>
    </xf>
    <xf numFmtId="0" fontId="58" fillId="0" borderId="17" xfId="0" applyFont="1" applyBorder="1" applyAlignment="1">
      <alignment horizontal="left" vertical="center" readingOrder="1"/>
    </xf>
    <xf numFmtId="0" fontId="58" fillId="0" borderId="36" xfId="0" applyFont="1" applyBorder="1" applyAlignment="1">
      <alignment horizontal="left" vertical="center" readingOrder="1"/>
    </xf>
    <xf numFmtId="0" fontId="59" fillId="0" borderId="18" xfId="0" applyFont="1" applyBorder="1" applyAlignment="1">
      <alignment horizontal="left" vertical="center" readingOrder="1"/>
    </xf>
    <xf numFmtId="0" fontId="59" fillId="0" borderId="0" xfId="0" applyFont="1" applyBorder="1" applyAlignment="1">
      <alignment horizontal="left" vertical="center" readingOrder="1"/>
    </xf>
    <xf numFmtId="0" fontId="59" fillId="0" borderId="20" xfId="0" applyFont="1" applyBorder="1" applyAlignment="1">
      <alignment horizontal="left" vertical="center" readingOrder="1"/>
    </xf>
    <xf numFmtId="0" fontId="58" fillId="0" borderId="18" xfId="0" applyFont="1" applyBorder="1" applyAlignment="1">
      <alignment horizontal="left" vertical="center" readingOrder="1"/>
    </xf>
    <xf numFmtId="0" fontId="58" fillId="0" borderId="0" xfId="0" applyFont="1" applyBorder="1" applyAlignment="1">
      <alignment horizontal="left" vertical="center" readingOrder="1"/>
    </xf>
    <xf numFmtId="0" fontId="58" fillId="0" borderId="20" xfId="0" applyFont="1" applyBorder="1" applyAlignment="1">
      <alignment horizontal="left" vertical="center" readingOrder="1"/>
    </xf>
    <xf numFmtId="0" fontId="58" fillId="0" borderId="37" xfId="0" applyFont="1" applyBorder="1" applyAlignment="1">
      <alignment horizontal="left" vertical="center" readingOrder="1"/>
    </xf>
    <xf numFmtId="0" fontId="58" fillId="0" borderId="11" xfId="0" applyFont="1" applyBorder="1" applyAlignment="1">
      <alignment horizontal="left" vertical="center" readingOrder="1"/>
    </xf>
    <xf numFmtId="0" fontId="58" fillId="0" borderId="22" xfId="0" applyFont="1" applyBorder="1" applyAlignment="1">
      <alignment horizontal="left" vertical="center" readingOrder="1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10</xdr:col>
      <xdr:colOff>9525</xdr:colOff>
      <xdr:row>11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3667125" y="1371600"/>
          <a:ext cx="3409950" cy="314325"/>
        </a:xfrm>
        <a:prstGeom prst="round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MY/OUR PAYMENTS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continued</a:t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5</xdr:col>
      <xdr:colOff>9525</xdr:colOff>
      <xdr:row>24</xdr:row>
      <xdr:rowOff>28575</xdr:rowOff>
    </xdr:to>
    <xdr:sp>
      <xdr:nvSpPr>
        <xdr:cNvPr id="2" name="AutoShape 7"/>
        <xdr:cNvSpPr>
          <a:spLocks/>
        </xdr:cNvSpPr>
      </xdr:nvSpPr>
      <xdr:spPr>
        <a:xfrm>
          <a:off x="123825" y="3533775"/>
          <a:ext cx="3409950" cy="266700"/>
        </a:xfrm>
        <a:prstGeom prst="round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MY/OUR PAYMENTS</a:t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10</xdr:col>
      <xdr:colOff>9525</xdr:colOff>
      <xdr:row>52</xdr:row>
      <xdr:rowOff>28575</xdr:rowOff>
    </xdr:to>
    <xdr:sp>
      <xdr:nvSpPr>
        <xdr:cNvPr id="3" name="AutoShape 8"/>
        <xdr:cNvSpPr>
          <a:spLocks/>
        </xdr:cNvSpPr>
      </xdr:nvSpPr>
      <xdr:spPr>
        <a:xfrm>
          <a:off x="3667125" y="8058150"/>
          <a:ext cx="3409950" cy="276225"/>
        </a:xfrm>
        <a:prstGeom prst="round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SUMMARY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9525</xdr:colOff>
      <xdr:row>11</xdr:row>
      <xdr:rowOff>19050</xdr:rowOff>
    </xdr:to>
    <xdr:sp>
      <xdr:nvSpPr>
        <xdr:cNvPr id="4" name="AutoShape 917"/>
        <xdr:cNvSpPr>
          <a:spLocks/>
        </xdr:cNvSpPr>
      </xdr:nvSpPr>
      <xdr:spPr>
        <a:xfrm>
          <a:off x="123825" y="1371600"/>
          <a:ext cx="3409950" cy="314325"/>
        </a:xfrm>
        <a:prstGeom prst="round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MY/OUR INCOME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114300</xdr:rowOff>
    </xdr:from>
    <xdr:to>
      <xdr:col>1</xdr:col>
      <xdr:colOff>885825</xdr:colOff>
      <xdr:row>7</xdr:row>
      <xdr:rowOff>57150</xdr:rowOff>
    </xdr:to>
    <xdr:pic>
      <xdr:nvPicPr>
        <xdr:cNvPr id="5" name="Picture 1476" descr="pe0189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09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</xdr:row>
      <xdr:rowOff>133350</xdr:rowOff>
    </xdr:from>
    <xdr:to>
      <xdr:col>9</xdr:col>
      <xdr:colOff>676275</xdr:colOff>
      <xdr:row>7</xdr:row>
      <xdr:rowOff>142875</xdr:rowOff>
    </xdr:to>
    <xdr:sp>
      <xdr:nvSpPr>
        <xdr:cNvPr id="6" name="Rectangle 1477"/>
        <xdr:cNvSpPr>
          <a:spLocks/>
        </xdr:cNvSpPr>
      </xdr:nvSpPr>
      <xdr:spPr>
        <a:xfrm>
          <a:off x="3733800" y="533400"/>
          <a:ext cx="3295650" cy="781050"/>
        </a:xfrm>
        <a:prstGeom prst="rect">
          <a:avLst/>
        </a:prstGeom>
        <a:solidFill>
          <a:srgbClr val="FFFFFF"/>
        </a:solidFill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 your money, don't let it control you!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Spending Plan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"is telling your money where to go instead of wondering where it went".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Dave Ramsey</a:t>
          </a:r>
        </a:p>
      </xdr:txBody>
    </xdr:sp>
    <xdr:clientData/>
  </xdr:twoCellAnchor>
  <xdr:twoCellAnchor>
    <xdr:from>
      <xdr:col>1</xdr:col>
      <xdr:colOff>1266825</xdr:colOff>
      <xdr:row>2</xdr:row>
      <xdr:rowOff>133350</xdr:rowOff>
    </xdr:from>
    <xdr:to>
      <xdr:col>4</xdr:col>
      <xdr:colOff>685800</xdr:colOff>
      <xdr:row>7</xdr:row>
      <xdr:rowOff>142875</xdr:rowOff>
    </xdr:to>
    <xdr:sp>
      <xdr:nvSpPr>
        <xdr:cNvPr id="7" name="Text Box 1480"/>
        <xdr:cNvSpPr txBox="1">
          <a:spLocks noChangeArrowheads="1"/>
        </xdr:cNvSpPr>
      </xdr:nvSpPr>
      <xdr:spPr>
        <a:xfrm>
          <a:off x="1390650" y="533400"/>
          <a:ext cx="2105025" cy="781050"/>
        </a:xfrm>
        <a:prstGeom prst="rect">
          <a:avLst/>
        </a:prstGeom>
        <a:noFill/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"ants - frail as they are,                                   get plenty of food in for the winter."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Proverbs 30:25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</a:t>
          </a:r>
        </a:p>
      </xdr:txBody>
    </xdr:sp>
    <xdr:clientData/>
  </xdr:twoCellAnchor>
  <xdr:twoCellAnchor>
    <xdr:from>
      <xdr:col>1</xdr:col>
      <xdr:colOff>1590675</xdr:colOff>
      <xdr:row>1</xdr:row>
      <xdr:rowOff>200025</xdr:rowOff>
    </xdr:from>
    <xdr:to>
      <xdr:col>4</xdr:col>
      <xdr:colOff>685800</xdr:colOff>
      <xdr:row>2</xdr:row>
      <xdr:rowOff>0</xdr:rowOff>
    </xdr:to>
    <xdr:sp>
      <xdr:nvSpPr>
        <xdr:cNvPr id="8" name="Line 1482"/>
        <xdr:cNvSpPr>
          <a:spLocks/>
        </xdr:cNvSpPr>
      </xdr:nvSpPr>
      <xdr:spPr>
        <a:xfrm flipV="1">
          <a:off x="1714500" y="390525"/>
          <a:ext cx="1781175" cy="9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1581150</xdr:colOff>
      <xdr:row>2</xdr:row>
      <xdr:rowOff>0</xdr:rowOff>
    </xdr:from>
    <xdr:to>
      <xdr:col>9</xdr:col>
      <xdr:colOff>676275</xdr:colOff>
      <xdr:row>2</xdr:row>
      <xdr:rowOff>9525</xdr:rowOff>
    </xdr:to>
    <xdr:sp>
      <xdr:nvSpPr>
        <xdr:cNvPr id="9" name="Line 1484"/>
        <xdr:cNvSpPr>
          <a:spLocks/>
        </xdr:cNvSpPr>
      </xdr:nvSpPr>
      <xdr:spPr>
        <a:xfrm flipV="1">
          <a:off x="5248275" y="400050"/>
          <a:ext cx="1781175" cy="9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SheetLayoutView="100" zoomScalePageLayoutView="0" workbookViewId="0" topLeftCell="A1">
      <selection activeCell="B70" sqref="B70"/>
    </sheetView>
  </sheetViews>
  <sheetFormatPr defaultColWidth="9.140625" defaultRowHeight="12.75"/>
  <cols>
    <col min="1" max="1" width="1.8515625" style="91" customWidth="1"/>
    <col min="2" max="2" width="24.7109375" style="1" customWidth="1"/>
    <col min="3" max="3" width="5.57421875" style="1" customWidth="1"/>
    <col min="4" max="4" width="10.00390625" style="1" customWidth="1"/>
    <col min="5" max="5" width="10.7109375" style="1" customWidth="1"/>
    <col min="6" max="6" width="2.140625" style="1" customWidth="1"/>
    <col min="7" max="7" width="24.7109375" style="1" customWidth="1"/>
    <col min="8" max="8" width="5.57421875" style="1" customWidth="1"/>
    <col min="9" max="9" width="10.00390625" style="1" customWidth="1"/>
    <col min="10" max="10" width="10.7109375" style="1" customWidth="1"/>
    <col min="11" max="11" width="1.57421875" style="91" customWidth="1"/>
    <col min="12" max="12" width="19.421875" style="1" customWidth="1"/>
    <col min="13" max="13" width="18.00390625" style="1" customWidth="1"/>
    <col min="14" max="16384" width="9.140625" style="1" customWidth="1"/>
  </cols>
  <sheetData>
    <row r="1" spans="2:10" ht="15" customHeight="1">
      <c r="B1" s="98"/>
      <c r="C1" s="97"/>
      <c r="D1" s="97"/>
      <c r="E1" s="97"/>
      <c r="F1" s="98" t="s">
        <v>102</v>
      </c>
      <c r="G1" s="97"/>
      <c r="H1" s="97"/>
      <c r="I1" s="97"/>
      <c r="J1" s="97"/>
    </row>
    <row r="2" spans="2:13" ht="16.5" customHeight="1">
      <c r="B2" s="90" t="s">
        <v>76</v>
      </c>
      <c r="C2" s="118"/>
      <c r="D2" s="118"/>
      <c r="E2" s="118"/>
      <c r="F2" s="99"/>
      <c r="G2" s="114" t="s">
        <v>80</v>
      </c>
      <c r="H2" s="117"/>
      <c r="I2" s="117"/>
      <c r="J2" s="117"/>
      <c r="L2"/>
      <c r="M2"/>
    </row>
    <row r="3" spans="2:13" ht="15.75" customHeight="1">
      <c r="B3" s="89"/>
      <c r="C3" s="100"/>
      <c r="D3" s="103"/>
      <c r="E3" s="100"/>
      <c r="F3" s="100"/>
      <c r="G3" s="96"/>
      <c r="H3" s="95"/>
      <c r="I3" s="95"/>
      <c r="J3" s="2"/>
      <c r="L3" s="91"/>
      <c r="M3" s="91"/>
    </row>
    <row r="4" spans="2:13" ht="12.75" customHeight="1">
      <c r="B4" s="89"/>
      <c r="C4" s="100"/>
      <c r="D4" s="103"/>
      <c r="E4" s="100"/>
      <c r="F4" s="100"/>
      <c r="G4" s="96"/>
      <c r="H4" s="95"/>
      <c r="I4" s="95"/>
      <c r="J4" s="2"/>
      <c r="L4" s="91"/>
      <c r="M4" s="91"/>
    </row>
    <row r="5" spans="2:13" ht="12.75" customHeight="1">
      <c r="B5" s="4"/>
      <c r="C5" s="3"/>
      <c r="D5" s="3"/>
      <c r="E5" s="3"/>
      <c r="F5" s="41"/>
      <c r="G5" s="95"/>
      <c r="H5" s="95"/>
      <c r="I5" s="95"/>
      <c r="J5" s="2"/>
      <c r="L5" s="91"/>
      <c r="M5" s="91"/>
    </row>
    <row r="6" spans="2:10" ht="7.5" customHeight="1">
      <c r="B6" s="4"/>
      <c r="C6" s="3"/>
      <c r="D6" s="3"/>
      <c r="E6" s="3"/>
      <c r="F6" s="41"/>
      <c r="G6" s="95"/>
      <c r="H6" s="95"/>
      <c r="I6" s="95"/>
      <c r="J6" s="2"/>
    </row>
    <row r="7" spans="2:10" ht="12" customHeight="1">
      <c r="B7" s="104"/>
      <c r="C7" s="70"/>
      <c r="D7" s="65"/>
      <c r="E7" s="104"/>
      <c r="F7" s="63"/>
      <c r="G7" s="95"/>
      <c r="H7" s="95"/>
      <c r="I7" s="95"/>
      <c r="J7" s="2"/>
    </row>
    <row r="8" spans="2:10" ht="12" customHeight="1">
      <c r="B8" s="4"/>
      <c r="C8" s="69"/>
      <c r="D8" s="69"/>
      <c r="E8" s="64"/>
      <c r="F8" s="85"/>
      <c r="G8" s="95"/>
      <c r="H8" s="95"/>
      <c r="I8" s="95"/>
      <c r="J8" s="95"/>
    </row>
    <row r="9" spans="2:10" s="92" customFormat="1" ht="3.75" customHeight="1">
      <c r="B9" s="121"/>
      <c r="C9" s="121"/>
      <c r="D9" s="121"/>
      <c r="E9" s="85"/>
      <c r="F9" s="62"/>
      <c r="G9" s="95"/>
      <c r="H9" s="95"/>
      <c r="I9" s="95"/>
      <c r="J9" s="95"/>
    </row>
    <row r="10" spans="2:10" ht="11.25" customHeight="1">
      <c r="B10" s="4"/>
      <c r="C10" s="3"/>
      <c r="D10" s="3"/>
      <c r="E10" s="3"/>
      <c r="F10" s="2"/>
      <c r="G10" s="2"/>
      <c r="H10" s="2"/>
      <c r="I10" s="2"/>
      <c r="J10" s="2"/>
    </row>
    <row r="11" spans="1:13" s="6" customFormat="1" ht="12" customHeight="1">
      <c r="A11" s="93"/>
      <c r="B11" s="4"/>
      <c r="C11" s="3"/>
      <c r="D11" s="3"/>
      <c r="E11" s="3"/>
      <c r="F11" s="2"/>
      <c r="G11" s="2"/>
      <c r="H11" s="2"/>
      <c r="I11" s="2"/>
      <c r="J11" s="2"/>
      <c r="K11" s="94"/>
      <c r="L11" s="1"/>
      <c r="M11" s="1"/>
    </row>
    <row r="12" spans="1:13" s="6" customFormat="1" ht="12.75" customHeight="1">
      <c r="A12" s="93"/>
      <c r="B12" s="19"/>
      <c r="C12" s="20" t="s">
        <v>28</v>
      </c>
      <c r="D12" s="21" t="s">
        <v>0</v>
      </c>
      <c r="E12" s="20" t="s">
        <v>1</v>
      </c>
      <c r="F12" s="18"/>
      <c r="G12" s="28"/>
      <c r="H12" s="20" t="s">
        <v>28</v>
      </c>
      <c r="I12" s="21" t="s">
        <v>0</v>
      </c>
      <c r="J12" s="20" t="s">
        <v>1</v>
      </c>
      <c r="K12" s="94"/>
      <c r="L12" s="5"/>
      <c r="M12" s="1"/>
    </row>
    <row r="13" spans="1:11" s="6" customFormat="1" ht="12.75" customHeight="1">
      <c r="A13" s="93"/>
      <c r="B13" s="23"/>
      <c r="C13" s="8" t="s">
        <v>29</v>
      </c>
      <c r="D13" s="9" t="s">
        <v>2</v>
      </c>
      <c r="E13" s="8" t="s">
        <v>2</v>
      </c>
      <c r="F13" s="7"/>
      <c r="G13" s="24" t="s">
        <v>74</v>
      </c>
      <c r="H13" s="8" t="s">
        <v>29</v>
      </c>
      <c r="I13" s="9" t="s">
        <v>2</v>
      </c>
      <c r="J13" s="8" t="s">
        <v>2</v>
      </c>
      <c r="K13" s="94"/>
    </row>
    <row r="14" spans="1:11" s="6" customFormat="1" ht="12.75" customHeight="1">
      <c r="A14" s="93"/>
      <c r="B14" s="42" t="s">
        <v>83</v>
      </c>
      <c r="C14" s="48" t="s">
        <v>62</v>
      </c>
      <c r="D14" s="49"/>
      <c r="E14" s="45">
        <f aca="true" t="shared" si="0" ref="E14:E21">IF(C14="W",D14,IF(C14="M",(D14*12)/52,IF(C14="F",(D14*26)/52,IF(C14="Q",(D14*4)/52,IF(C14="H",(D14*2)/52,IF(C14="Y",D14/52,"-"))))))</f>
        <v>0</v>
      </c>
      <c r="F14" s="7"/>
      <c r="G14" s="42" t="s">
        <v>5</v>
      </c>
      <c r="H14" s="48" t="s">
        <v>66</v>
      </c>
      <c r="I14" s="60"/>
      <c r="J14" s="45">
        <f aca="true" t="shared" si="1" ref="J14:J29">IF(H14="W",I14,IF(H14="M",(I14*12)/52,IF(H14="F",(I14*26)/52,IF(H14="Q",(I14*4)/52,IF(H14="H",(I14*2)/52,IF(H14="Y",I14/52,"-"))))))</f>
        <v>0</v>
      </c>
      <c r="K14" s="94"/>
    </row>
    <row r="15" spans="1:11" s="6" customFormat="1" ht="12.75" customHeight="1">
      <c r="A15" s="93"/>
      <c r="B15" s="46" t="s">
        <v>82</v>
      </c>
      <c r="C15" s="43" t="s">
        <v>62</v>
      </c>
      <c r="D15" s="44"/>
      <c r="E15" s="45">
        <f t="shared" si="0"/>
        <v>0</v>
      </c>
      <c r="F15" s="7"/>
      <c r="G15" s="46"/>
      <c r="H15" s="43" t="s">
        <v>66</v>
      </c>
      <c r="I15" s="61"/>
      <c r="J15" s="45">
        <f t="shared" si="1"/>
        <v>0</v>
      </c>
      <c r="K15" s="94"/>
    </row>
    <row r="16" spans="1:11" s="6" customFormat="1" ht="12.75" customHeight="1">
      <c r="A16" s="93"/>
      <c r="B16" s="46" t="s">
        <v>84</v>
      </c>
      <c r="C16" s="43" t="s">
        <v>62</v>
      </c>
      <c r="D16" s="44"/>
      <c r="E16" s="45">
        <f t="shared" si="0"/>
        <v>0</v>
      </c>
      <c r="F16" s="7"/>
      <c r="G16" s="46"/>
      <c r="H16" s="43" t="s">
        <v>66</v>
      </c>
      <c r="I16" s="61"/>
      <c r="J16" s="45">
        <f t="shared" si="1"/>
        <v>0</v>
      </c>
      <c r="K16" s="94"/>
    </row>
    <row r="17" spans="1:11" s="6" customFormat="1" ht="12.75" customHeight="1">
      <c r="A17" s="93"/>
      <c r="B17" s="47" t="s">
        <v>85</v>
      </c>
      <c r="C17" s="43" t="s">
        <v>62</v>
      </c>
      <c r="D17" s="44"/>
      <c r="E17" s="45">
        <f t="shared" si="0"/>
        <v>0</v>
      </c>
      <c r="F17" s="7"/>
      <c r="G17" s="46"/>
      <c r="H17" s="43" t="s">
        <v>66</v>
      </c>
      <c r="I17" s="61"/>
      <c r="J17" s="45">
        <f t="shared" si="1"/>
        <v>0</v>
      </c>
      <c r="K17" s="94"/>
    </row>
    <row r="18" spans="1:11" s="6" customFormat="1" ht="12.75" customHeight="1">
      <c r="A18" s="93"/>
      <c r="B18" s="46" t="s">
        <v>19</v>
      </c>
      <c r="C18" s="43" t="s">
        <v>62</v>
      </c>
      <c r="D18" s="44"/>
      <c r="E18" s="45">
        <f t="shared" si="0"/>
        <v>0</v>
      </c>
      <c r="F18" s="7"/>
      <c r="G18" s="46" t="s">
        <v>4</v>
      </c>
      <c r="H18" s="43" t="s">
        <v>66</v>
      </c>
      <c r="I18" s="61"/>
      <c r="J18" s="45">
        <f t="shared" si="1"/>
        <v>0</v>
      </c>
      <c r="K18" s="94"/>
    </row>
    <row r="19" spans="1:11" s="6" customFormat="1" ht="12.75" customHeight="1">
      <c r="A19" s="93"/>
      <c r="B19" s="46"/>
      <c r="C19" s="43" t="s">
        <v>62</v>
      </c>
      <c r="D19" s="44"/>
      <c r="E19" s="45">
        <f t="shared" si="0"/>
        <v>0</v>
      </c>
      <c r="F19" s="7"/>
      <c r="G19" s="46"/>
      <c r="H19" s="43" t="s">
        <v>66</v>
      </c>
      <c r="I19" s="61"/>
      <c r="J19" s="45">
        <f t="shared" si="1"/>
        <v>0</v>
      </c>
      <c r="K19" s="94"/>
    </row>
    <row r="20" spans="1:11" s="6" customFormat="1" ht="12.75" customHeight="1">
      <c r="A20" s="93"/>
      <c r="B20" s="47" t="s">
        <v>51</v>
      </c>
      <c r="C20" s="43" t="s">
        <v>62</v>
      </c>
      <c r="D20" s="44"/>
      <c r="E20" s="45">
        <f t="shared" si="0"/>
        <v>0</v>
      </c>
      <c r="F20" s="7"/>
      <c r="G20" s="46"/>
      <c r="H20" s="43" t="s">
        <v>66</v>
      </c>
      <c r="I20" s="61"/>
      <c r="J20" s="45">
        <f t="shared" si="1"/>
        <v>0</v>
      </c>
      <c r="K20" s="94"/>
    </row>
    <row r="21" spans="1:11" s="6" customFormat="1" ht="12.75" customHeight="1">
      <c r="A21" s="93"/>
      <c r="B21" s="50"/>
      <c r="C21" s="51" t="s">
        <v>62</v>
      </c>
      <c r="D21" s="52"/>
      <c r="E21" s="45">
        <f t="shared" si="0"/>
        <v>0</v>
      </c>
      <c r="F21" s="7"/>
      <c r="G21" s="46"/>
      <c r="H21" s="43" t="s">
        <v>66</v>
      </c>
      <c r="I21" s="61"/>
      <c r="J21" s="45">
        <f t="shared" si="1"/>
        <v>0</v>
      </c>
      <c r="K21" s="94"/>
    </row>
    <row r="22" spans="1:11" s="6" customFormat="1" ht="12.75" customHeight="1">
      <c r="A22" s="93"/>
      <c r="B22" s="36" t="s">
        <v>25</v>
      </c>
      <c r="C22" s="26"/>
      <c r="D22" s="27"/>
      <c r="E22" s="75">
        <f>SUM(E14:E21)</f>
        <v>0</v>
      </c>
      <c r="F22" s="7"/>
      <c r="G22" s="46" t="s">
        <v>44</v>
      </c>
      <c r="H22" s="43" t="s">
        <v>66</v>
      </c>
      <c r="I22" s="61"/>
      <c r="J22" s="45">
        <f t="shared" si="1"/>
        <v>0</v>
      </c>
      <c r="K22" s="94"/>
    </row>
    <row r="23" spans="1:11" s="6" customFormat="1" ht="12.75" customHeight="1">
      <c r="A23" s="93"/>
      <c r="B23" s="7"/>
      <c r="C23" s="7"/>
      <c r="D23" s="12"/>
      <c r="E23" s="13"/>
      <c r="F23" s="7"/>
      <c r="G23" s="46"/>
      <c r="H23" s="43" t="s">
        <v>66</v>
      </c>
      <c r="I23" s="61"/>
      <c r="J23" s="45">
        <f t="shared" si="1"/>
        <v>0</v>
      </c>
      <c r="K23" s="94"/>
    </row>
    <row r="24" spans="1:11" s="6" customFormat="1" ht="12.75" customHeight="1">
      <c r="A24" s="93"/>
      <c r="B24" s="14"/>
      <c r="C24" s="14"/>
      <c r="D24" s="14"/>
      <c r="E24" s="14"/>
      <c r="F24" s="7"/>
      <c r="G24" s="46"/>
      <c r="H24" s="43" t="s">
        <v>66</v>
      </c>
      <c r="I24" s="61"/>
      <c r="J24" s="45">
        <f t="shared" si="1"/>
        <v>0</v>
      </c>
      <c r="K24" s="94"/>
    </row>
    <row r="25" spans="1:11" s="6" customFormat="1" ht="12.75" customHeight="1">
      <c r="A25" s="93"/>
      <c r="B25" s="19"/>
      <c r="C25" s="20" t="s">
        <v>28</v>
      </c>
      <c r="D25" s="21" t="s">
        <v>0</v>
      </c>
      <c r="E25" s="20" t="s">
        <v>1</v>
      </c>
      <c r="F25" s="7"/>
      <c r="G25" s="46"/>
      <c r="H25" s="43" t="s">
        <v>66</v>
      </c>
      <c r="I25" s="61"/>
      <c r="J25" s="45">
        <f t="shared" si="1"/>
        <v>0</v>
      </c>
      <c r="K25" s="94"/>
    </row>
    <row r="26" spans="1:11" s="6" customFormat="1" ht="12.75" customHeight="1">
      <c r="A26" s="93"/>
      <c r="B26" s="22" t="s">
        <v>30</v>
      </c>
      <c r="C26" s="8" t="s">
        <v>29</v>
      </c>
      <c r="D26" s="9" t="s">
        <v>2</v>
      </c>
      <c r="E26" s="8" t="s">
        <v>2</v>
      </c>
      <c r="F26" s="7"/>
      <c r="G26" s="46"/>
      <c r="H26" s="43" t="s">
        <v>66</v>
      </c>
      <c r="I26" s="61"/>
      <c r="J26" s="45">
        <f t="shared" si="1"/>
        <v>0</v>
      </c>
      <c r="K26" s="94"/>
    </row>
    <row r="27" spans="1:11" s="6" customFormat="1" ht="12.75" customHeight="1">
      <c r="A27" s="93"/>
      <c r="B27" s="42" t="s">
        <v>33</v>
      </c>
      <c r="C27" s="48" t="s">
        <v>62</v>
      </c>
      <c r="D27" s="53"/>
      <c r="E27" s="45">
        <f aca="true" t="shared" si="2" ref="E27:E35">IF(C27="W",D27,IF(C27="M",(D27*12)/52,IF(C27="F",(D27*26)/52,IF(C27="Q",(D27*4)/52,IF(C27="H",(D27*2)/52,IF(C27="Y",D27/52,"-"))))))</f>
        <v>0</v>
      </c>
      <c r="F27" s="7"/>
      <c r="G27" s="46" t="s">
        <v>15</v>
      </c>
      <c r="H27" s="43" t="s">
        <v>62</v>
      </c>
      <c r="I27" s="61"/>
      <c r="J27" s="45">
        <f t="shared" si="1"/>
        <v>0</v>
      </c>
      <c r="K27" s="94"/>
    </row>
    <row r="28" spans="1:11" s="6" customFormat="1" ht="12.75" customHeight="1">
      <c r="A28" s="94"/>
      <c r="B28" s="47" t="s">
        <v>3</v>
      </c>
      <c r="C28" s="43" t="s">
        <v>66</v>
      </c>
      <c r="D28" s="54"/>
      <c r="E28" s="45">
        <f t="shared" si="2"/>
        <v>0</v>
      </c>
      <c r="F28" s="7"/>
      <c r="G28" s="46" t="s">
        <v>27</v>
      </c>
      <c r="H28" s="43" t="s">
        <v>62</v>
      </c>
      <c r="I28" s="61"/>
      <c r="J28" s="45">
        <f t="shared" si="1"/>
        <v>0</v>
      </c>
      <c r="K28" s="94"/>
    </row>
    <row r="29" spans="1:11" s="6" customFormat="1" ht="12.75" customHeight="1">
      <c r="A29" s="94"/>
      <c r="B29" s="46" t="s">
        <v>48</v>
      </c>
      <c r="C29" s="43" t="s">
        <v>67</v>
      </c>
      <c r="D29" s="54"/>
      <c r="E29" s="45">
        <f t="shared" si="2"/>
        <v>0</v>
      </c>
      <c r="F29" s="14"/>
      <c r="G29" s="46"/>
      <c r="H29" s="55" t="s">
        <v>62</v>
      </c>
      <c r="I29" s="10"/>
      <c r="J29" s="45">
        <f t="shared" si="1"/>
        <v>0</v>
      </c>
      <c r="K29" s="94"/>
    </row>
    <row r="30" spans="1:11" s="6" customFormat="1" ht="12.75" customHeight="1">
      <c r="A30" s="94"/>
      <c r="B30" s="46" t="s">
        <v>72</v>
      </c>
      <c r="C30" s="43" t="s">
        <v>67</v>
      </c>
      <c r="D30" s="54"/>
      <c r="E30" s="45">
        <f t="shared" si="2"/>
        <v>0</v>
      </c>
      <c r="F30" s="14"/>
      <c r="G30" s="36" t="s">
        <v>78</v>
      </c>
      <c r="H30" s="25"/>
      <c r="I30" s="11" t="s">
        <v>10</v>
      </c>
      <c r="J30" s="75">
        <f>SUM(J14:J29)</f>
        <v>0</v>
      </c>
      <c r="K30" s="94"/>
    </row>
    <row r="31" spans="1:11" s="6" customFormat="1" ht="12.75" customHeight="1">
      <c r="A31" s="94"/>
      <c r="B31" s="46" t="s">
        <v>35</v>
      </c>
      <c r="C31" s="43" t="s">
        <v>67</v>
      </c>
      <c r="D31" s="54"/>
      <c r="E31" s="45">
        <f t="shared" si="2"/>
        <v>0</v>
      </c>
      <c r="F31" s="14"/>
      <c r="G31" s="38"/>
      <c r="H31" s="35"/>
      <c r="I31" s="35"/>
      <c r="J31" s="29"/>
      <c r="K31" s="94"/>
    </row>
    <row r="32" spans="1:11" s="6" customFormat="1" ht="12.75" customHeight="1">
      <c r="A32" s="94"/>
      <c r="B32" s="46" t="s">
        <v>34</v>
      </c>
      <c r="C32" s="43" t="s">
        <v>67</v>
      </c>
      <c r="D32" s="54"/>
      <c r="E32" s="45">
        <f t="shared" si="2"/>
        <v>0</v>
      </c>
      <c r="F32" s="14"/>
      <c r="G32" s="115" t="s">
        <v>45</v>
      </c>
      <c r="H32" s="9"/>
      <c r="I32" s="9"/>
      <c r="J32" s="33"/>
      <c r="K32" s="94"/>
    </row>
    <row r="33" spans="1:11" s="6" customFormat="1" ht="12.75" customHeight="1">
      <c r="A33" s="94"/>
      <c r="B33" s="46" t="s">
        <v>23</v>
      </c>
      <c r="C33" s="43" t="s">
        <v>67</v>
      </c>
      <c r="D33" s="54"/>
      <c r="E33" s="45">
        <f t="shared" si="2"/>
        <v>0</v>
      </c>
      <c r="F33" s="14"/>
      <c r="G33" s="42" t="s">
        <v>81</v>
      </c>
      <c r="H33" s="56" t="s">
        <v>62</v>
      </c>
      <c r="I33" s="57"/>
      <c r="J33" s="45">
        <f aca="true" t="shared" si="3" ref="J33:J49">IF(H33="W",I33,IF(H33="M",(I33*12)/52,IF(H33="F",(I33*26)/52,IF(H33="Q",(I33*4)/52,IF(H33="H",(I33*2)/52,IF(H33="Y",I33/52,"-"))))))</f>
        <v>0</v>
      </c>
      <c r="K33" s="94"/>
    </row>
    <row r="34" spans="1:11" s="6" customFormat="1" ht="12.75" customHeight="1">
      <c r="A34" s="94"/>
      <c r="B34" s="46"/>
      <c r="C34" s="43" t="s">
        <v>67</v>
      </c>
      <c r="D34" s="54"/>
      <c r="E34" s="45">
        <f t="shared" si="2"/>
        <v>0</v>
      </c>
      <c r="F34" s="14"/>
      <c r="G34" s="116" t="s">
        <v>17</v>
      </c>
      <c r="H34" s="58" t="s">
        <v>66</v>
      </c>
      <c r="I34" s="59"/>
      <c r="J34" s="45">
        <f t="shared" si="3"/>
        <v>0</v>
      </c>
      <c r="K34" s="94"/>
    </row>
    <row r="35" spans="1:11" s="6" customFormat="1" ht="12.75" customHeight="1">
      <c r="A35" s="94"/>
      <c r="B35" s="105"/>
      <c r="C35" s="51" t="s">
        <v>67</v>
      </c>
      <c r="D35" s="16"/>
      <c r="E35" s="45">
        <f t="shared" si="2"/>
        <v>0</v>
      </c>
      <c r="F35" s="14"/>
      <c r="G35" s="46" t="s">
        <v>16</v>
      </c>
      <c r="H35" s="58" t="s">
        <v>67</v>
      </c>
      <c r="I35" s="59"/>
      <c r="J35" s="45">
        <f t="shared" si="3"/>
        <v>0</v>
      </c>
      <c r="K35" s="94"/>
    </row>
    <row r="36" spans="1:11" s="6" customFormat="1" ht="12.75" customHeight="1">
      <c r="A36" s="94"/>
      <c r="B36" s="36" t="s">
        <v>39</v>
      </c>
      <c r="C36" s="25"/>
      <c r="D36" s="11" t="s">
        <v>7</v>
      </c>
      <c r="E36" s="75">
        <f>SUM(E27:E35)</f>
        <v>0</v>
      </c>
      <c r="F36" s="14"/>
      <c r="G36" s="46" t="s">
        <v>22</v>
      </c>
      <c r="H36" s="58" t="s">
        <v>67</v>
      </c>
      <c r="I36" s="59"/>
      <c r="J36" s="45">
        <f t="shared" si="3"/>
        <v>0</v>
      </c>
      <c r="K36" s="94"/>
    </row>
    <row r="37" spans="1:11" s="6" customFormat="1" ht="12.75" customHeight="1">
      <c r="A37" s="94"/>
      <c r="B37" s="106"/>
      <c r="C37" s="107"/>
      <c r="D37" s="107"/>
      <c r="E37" s="32"/>
      <c r="F37" s="14"/>
      <c r="G37" s="46" t="s">
        <v>11</v>
      </c>
      <c r="H37" s="58" t="s">
        <v>67</v>
      </c>
      <c r="I37" s="59"/>
      <c r="J37" s="45">
        <f t="shared" si="3"/>
        <v>0</v>
      </c>
      <c r="K37" s="94"/>
    </row>
    <row r="38" spans="1:11" s="6" customFormat="1" ht="12.75" customHeight="1">
      <c r="A38" s="94"/>
      <c r="B38" s="34" t="s">
        <v>31</v>
      </c>
      <c r="C38" s="9"/>
      <c r="D38" s="9"/>
      <c r="E38" s="33"/>
      <c r="F38" s="14"/>
      <c r="G38" s="46" t="s">
        <v>24</v>
      </c>
      <c r="H38" s="58" t="s">
        <v>67</v>
      </c>
      <c r="I38" s="59"/>
      <c r="J38" s="45">
        <f t="shared" si="3"/>
        <v>0</v>
      </c>
      <c r="K38" s="94"/>
    </row>
    <row r="39" spans="1:11" s="6" customFormat="1" ht="12.75" customHeight="1">
      <c r="A39" s="94"/>
      <c r="B39" s="42" t="s">
        <v>18</v>
      </c>
      <c r="C39" s="48" t="s">
        <v>62</v>
      </c>
      <c r="D39" s="53"/>
      <c r="E39" s="45">
        <f aca="true" t="shared" si="4" ref="E39:E58">IF(C39="W",D39,IF(C39="M",(D39*12)/52,IF(C39="F",(D39*26)/52,IF(C39="Q",(D39*4)/52,IF(C39="H",(D39*2)/52,IF(C39="Y",D39/52,"-"))))))</f>
        <v>0</v>
      </c>
      <c r="F39" s="14"/>
      <c r="G39" s="46" t="s">
        <v>40</v>
      </c>
      <c r="H39" s="58" t="s">
        <v>67</v>
      </c>
      <c r="I39" s="59"/>
      <c r="J39" s="45">
        <f t="shared" si="3"/>
        <v>0</v>
      </c>
      <c r="K39" s="94"/>
    </row>
    <row r="40" spans="1:11" s="6" customFormat="1" ht="12.75" customHeight="1">
      <c r="A40" s="94"/>
      <c r="B40" s="46" t="s">
        <v>58</v>
      </c>
      <c r="C40" s="43" t="s">
        <v>66</v>
      </c>
      <c r="D40" s="54"/>
      <c r="E40" s="45">
        <f t="shared" si="4"/>
        <v>0</v>
      </c>
      <c r="F40" s="14"/>
      <c r="G40" s="46" t="s">
        <v>41</v>
      </c>
      <c r="H40" s="58" t="s">
        <v>67</v>
      </c>
      <c r="I40" s="59"/>
      <c r="J40" s="45">
        <f t="shared" si="3"/>
        <v>0</v>
      </c>
      <c r="K40" s="94"/>
    </row>
    <row r="41" spans="1:11" s="6" customFormat="1" ht="12.75" customHeight="1">
      <c r="A41" s="94"/>
      <c r="B41" s="46" t="s">
        <v>59</v>
      </c>
      <c r="C41" s="43" t="s">
        <v>66</v>
      </c>
      <c r="D41" s="54"/>
      <c r="E41" s="45">
        <f t="shared" si="4"/>
        <v>0</v>
      </c>
      <c r="F41" s="14"/>
      <c r="G41" s="46" t="s">
        <v>57</v>
      </c>
      <c r="H41" s="58" t="s">
        <v>67</v>
      </c>
      <c r="I41" s="59"/>
      <c r="J41" s="45">
        <f t="shared" si="3"/>
        <v>0</v>
      </c>
      <c r="K41" s="94"/>
    </row>
    <row r="42" spans="1:11" s="6" customFormat="1" ht="12.75" customHeight="1">
      <c r="A42" s="94"/>
      <c r="B42" s="46" t="s">
        <v>12</v>
      </c>
      <c r="C42" s="43" t="s">
        <v>62</v>
      </c>
      <c r="D42" s="54"/>
      <c r="E42" s="45">
        <f t="shared" si="4"/>
        <v>0</v>
      </c>
      <c r="F42" s="14"/>
      <c r="G42" s="46" t="s">
        <v>14</v>
      </c>
      <c r="H42" s="58" t="s">
        <v>67</v>
      </c>
      <c r="I42" s="59"/>
      <c r="J42" s="45">
        <f t="shared" si="3"/>
        <v>0</v>
      </c>
      <c r="K42" s="94"/>
    </row>
    <row r="43" spans="1:14" s="6" customFormat="1" ht="12.75" customHeight="1">
      <c r="A43" s="94"/>
      <c r="B43" s="46" t="s">
        <v>46</v>
      </c>
      <c r="C43" s="43" t="s">
        <v>62</v>
      </c>
      <c r="D43" s="54"/>
      <c r="E43" s="45">
        <f t="shared" si="4"/>
        <v>0</v>
      </c>
      <c r="F43" s="14"/>
      <c r="G43" s="46" t="s">
        <v>64</v>
      </c>
      <c r="H43" s="58" t="s">
        <v>67</v>
      </c>
      <c r="I43" s="59"/>
      <c r="J43" s="45">
        <f t="shared" si="3"/>
        <v>0</v>
      </c>
      <c r="K43" s="94"/>
      <c r="N43"/>
    </row>
    <row r="44" spans="1:14" s="6" customFormat="1" ht="12.75" customHeight="1">
      <c r="A44" s="94"/>
      <c r="B44" s="46" t="s">
        <v>69</v>
      </c>
      <c r="C44" s="43" t="s">
        <v>62</v>
      </c>
      <c r="D44" s="54"/>
      <c r="E44" s="45">
        <f t="shared" si="4"/>
        <v>0</v>
      </c>
      <c r="F44" s="14"/>
      <c r="G44" s="46" t="s">
        <v>68</v>
      </c>
      <c r="H44" s="58" t="s">
        <v>67</v>
      </c>
      <c r="I44" s="59"/>
      <c r="J44" s="45">
        <f t="shared" si="3"/>
        <v>0</v>
      </c>
      <c r="K44" s="94"/>
      <c r="M44"/>
      <c r="N44"/>
    </row>
    <row r="45" spans="1:14" s="6" customFormat="1" ht="12.75" customHeight="1">
      <c r="A45" s="94"/>
      <c r="B45" s="46" t="s">
        <v>47</v>
      </c>
      <c r="C45" s="43" t="s">
        <v>62</v>
      </c>
      <c r="D45" s="54"/>
      <c r="E45" s="45">
        <f t="shared" si="4"/>
        <v>0</v>
      </c>
      <c r="F45" s="14"/>
      <c r="G45" s="46" t="s">
        <v>50</v>
      </c>
      <c r="H45" s="58" t="s">
        <v>67</v>
      </c>
      <c r="I45" s="59"/>
      <c r="J45" s="45">
        <f t="shared" si="3"/>
        <v>0</v>
      </c>
      <c r="K45" s="94"/>
      <c r="M45"/>
      <c r="N45"/>
    </row>
    <row r="46" spans="1:14" s="6" customFormat="1" ht="12.75" customHeight="1">
      <c r="A46" s="94"/>
      <c r="B46" s="46" t="s">
        <v>61</v>
      </c>
      <c r="C46" s="43" t="s">
        <v>62</v>
      </c>
      <c r="D46" s="54"/>
      <c r="E46" s="45">
        <f t="shared" si="4"/>
        <v>0</v>
      </c>
      <c r="F46" s="14"/>
      <c r="G46" s="46" t="s">
        <v>13</v>
      </c>
      <c r="H46" s="58" t="s">
        <v>67</v>
      </c>
      <c r="I46" s="59"/>
      <c r="J46" s="45">
        <f t="shared" si="3"/>
        <v>0</v>
      </c>
      <c r="K46" s="94"/>
      <c r="M46"/>
      <c r="N46"/>
    </row>
    <row r="47" spans="1:14" s="6" customFormat="1" ht="12.75" customHeight="1">
      <c r="A47" s="94"/>
      <c r="B47" s="46" t="s">
        <v>73</v>
      </c>
      <c r="C47" s="43" t="s">
        <v>62</v>
      </c>
      <c r="D47" s="54"/>
      <c r="E47" s="45">
        <f t="shared" si="4"/>
        <v>0</v>
      </c>
      <c r="F47" s="14"/>
      <c r="G47" s="46" t="s">
        <v>84</v>
      </c>
      <c r="H47" s="58" t="s">
        <v>67</v>
      </c>
      <c r="I47" s="59"/>
      <c r="J47" s="45">
        <f t="shared" si="3"/>
        <v>0</v>
      </c>
      <c r="K47" s="94"/>
      <c r="M47"/>
      <c r="N47"/>
    </row>
    <row r="48" spans="1:14" s="6" customFormat="1" ht="12.75" customHeight="1">
      <c r="A48" s="94"/>
      <c r="B48" s="46" t="s">
        <v>21</v>
      </c>
      <c r="C48" s="43" t="s">
        <v>62</v>
      </c>
      <c r="D48" s="54"/>
      <c r="E48" s="45">
        <f t="shared" si="4"/>
        <v>0</v>
      </c>
      <c r="F48" s="14"/>
      <c r="G48" s="46"/>
      <c r="H48" s="58" t="s">
        <v>67</v>
      </c>
      <c r="I48" s="59"/>
      <c r="J48" s="45">
        <f t="shared" si="3"/>
        <v>0</v>
      </c>
      <c r="K48" s="94"/>
      <c r="M48"/>
      <c r="N48"/>
    </row>
    <row r="49" spans="1:11" s="6" customFormat="1" ht="12.75" customHeight="1">
      <c r="A49" s="94"/>
      <c r="B49" s="46" t="s">
        <v>60</v>
      </c>
      <c r="C49" s="43" t="s">
        <v>62</v>
      </c>
      <c r="D49" s="54"/>
      <c r="E49" s="45">
        <f t="shared" si="4"/>
        <v>0</v>
      </c>
      <c r="F49" s="14"/>
      <c r="G49" s="39"/>
      <c r="H49" s="51" t="s">
        <v>67</v>
      </c>
      <c r="I49" s="15"/>
      <c r="J49" s="45">
        <f t="shared" si="3"/>
        <v>0</v>
      </c>
      <c r="K49" s="94"/>
    </row>
    <row r="50" spans="1:11" s="6" customFormat="1" ht="12.75" customHeight="1">
      <c r="A50" s="94"/>
      <c r="B50" s="46" t="s">
        <v>49</v>
      </c>
      <c r="C50" s="43" t="s">
        <v>62</v>
      </c>
      <c r="D50" s="54"/>
      <c r="E50" s="45">
        <f t="shared" si="4"/>
        <v>0</v>
      </c>
      <c r="F50" s="14"/>
      <c r="G50" s="40" t="s">
        <v>70</v>
      </c>
      <c r="H50" s="25"/>
      <c r="I50" s="11" t="s">
        <v>26</v>
      </c>
      <c r="J50" s="75">
        <f>SUM(J33:J49)</f>
        <v>0</v>
      </c>
      <c r="K50" s="94"/>
    </row>
    <row r="51" spans="1:11" s="6" customFormat="1" ht="12.75" customHeight="1">
      <c r="A51" s="94"/>
      <c r="B51" s="46" t="s">
        <v>86</v>
      </c>
      <c r="C51" s="43" t="s">
        <v>62</v>
      </c>
      <c r="D51" s="54"/>
      <c r="E51" s="45">
        <f t="shared" si="4"/>
        <v>0</v>
      </c>
      <c r="F51" s="14"/>
      <c r="G51" s="17"/>
      <c r="H51" s="17"/>
      <c r="I51" s="17"/>
      <c r="J51" s="17"/>
      <c r="K51" s="94"/>
    </row>
    <row r="52" spans="1:11" s="6" customFormat="1" ht="12.75" customHeight="1">
      <c r="A52" s="94"/>
      <c r="B52" s="46" t="s">
        <v>20</v>
      </c>
      <c r="C52" s="43" t="s">
        <v>62</v>
      </c>
      <c r="D52" s="54"/>
      <c r="E52" s="45">
        <f t="shared" si="4"/>
        <v>0</v>
      </c>
      <c r="F52" s="14"/>
      <c r="G52" s="17"/>
      <c r="H52" s="17"/>
      <c r="I52" s="17"/>
      <c r="J52" s="17"/>
      <c r="K52" s="94"/>
    </row>
    <row r="53" spans="1:11" s="6" customFormat="1" ht="12.75" customHeight="1">
      <c r="A53" s="94"/>
      <c r="B53" s="46"/>
      <c r="C53" s="43" t="s">
        <v>62</v>
      </c>
      <c r="D53" s="54"/>
      <c r="E53" s="45">
        <f t="shared" si="4"/>
        <v>0</v>
      </c>
      <c r="F53" s="14"/>
      <c r="G53" s="122" t="s">
        <v>25</v>
      </c>
      <c r="H53" s="123"/>
      <c r="I53" s="124"/>
      <c r="J53" s="128">
        <f>TotalIncome</f>
        <v>0</v>
      </c>
      <c r="K53" s="94"/>
    </row>
    <row r="54" spans="1:11" s="6" customFormat="1" ht="12.75" customHeight="1">
      <c r="A54" s="94"/>
      <c r="B54" s="46"/>
      <c r="C54" s="43" t="s">
        <v>62</v>
      </c>
      <c r="D54" s="54"/>
      <c r="E54" s="45">
        <f t="shared" si="4"/>
        <v>0</v>
      </c>
      <c r="F54" s="14"/>
      <c r="G54" s="125"/>
      <c r="H54" s="126"/>
      <c r="I54" s="127"/>
      <c r="J54" s="129"/>
      <c r="K54" s="94"/>
    </row>
    <row r="55" spans="1:11" s="6" customFormat="1" ht="12.75" customHeight="1">
      <c r="A55" s="94"/>
      <c r="B55" s="46"/>
      <c r="C55" s="43" t="s">
        <v>62</v>
      </c>
      <c r="D55" s="54"/>
      <c r="E55" s="45">
        <f t="shared" si="4"/>
        <v>0</v>
      </c>
      <c r="F55" s="14"/>
      <c r="G55" s="66" t="s">
        <v>63</v>
      </c>
      <c r="H55" s="74" t="s">
        <v>65</v>
      </c>
      <c r="I55" s="74" t="s">
        <v>2</v>
      </c>
      <c r="J55" s="30"/>
      <c r="K55" s="94"/>
    </row>
    <row r="56" spans="1:11" s="6" customFormat="1" ht="12.75" customHeight="1">
      <c r="A56" s="94"/>
      <c r="B56" s="46"/>
      <c r="C56" s="43" t="s">
        <v>62</v>
      </c>
      <c r="D56" s="54"/>
      <c r="E56" s="45">
        <f t="shared" si="4"/>
        <v>0</v>
      </c>
      <c r="F56" s="14"/>
      <c r="G56" s="78" t="s">
        <v>56</v>
      </c>
      <c r="H56" s="81">
        <f>IF(E22&lt;&gt;0,Total1/$E$22,"")</f>
      </c>
      <c r="I56" s="73">
        <f>Total1</f>
        <v>0</v>
      </c>
      <c r="J56" s="30"/>
      <c r="K56" s="94"/>
    </row>
    <row r="57" spans="1:12" s="6" customFormat="1" ht="12.75" customHeight="1">
      <c r="A57" s="94"/>
      <c r="B57" s="46"/>
      <c r="C57" s="43" t="s">
        <v>75</v>
      </c>
      <c r="D57" s="54"/>
      <c r="E57" s="45">
        <f t="shared" si="4"/>
        <v>0</v>
      </c>
      <c r="F57" s="14"/>
      <c r="G57" s="79" t="s">
        <v>54</v>
      </c>
      <c r="H57" s="82">
        <f>IF(E22&lt;&gt;0,Total2/$E$22,"")</f>
      </c>
      <c r="I57" s="72">
        <f>Total2</f>
        <v>0</v>
      </c>
      <c r="J57" s="31"/>
      <c r="K57" s="94"/>
      <c r="L57" s="76"/>
    </row>
    <row r="58" spans="1:11" s="6" customFormat="1" ht="12.75" customHeight="1">
      <c r="A58" s="94"/>
      <c r="B58" s="46"/>
      <c r="C58" s="51" t="s">
        <v>75</v>
      </c>
      <c r="D58" s="54"/>
      <c r="E58" s="45">
        <f t="shared" si="4"/>
        <v>0</v>
      </c>
      <c r="F58" s="14"/>
      <c r="G58" s="79" t="s">
        <v>52</v>
      </c>
      <c r="H58" s="82">
        <f>IF(E22&lt;&gt;0,Total3/$E$22,"")</f>
      </c>
      <c r="I58" s="72">
        <f>Total3</f>
        <v>0</v>
      </c>
      <c r="J58" s="31"/>
      <c r="K58" s="94"/>
    </row>
    <row r="59" spans="1:11" s="6" customFormat="1" ht="12.75" customHeight="1">
      <c r="A59" s="94"/>
      <c r="B59" s="36" t="s">
        <v>38</v>
      </c>
      <c r="C59" s="25"/>
      <c r="D59" s="11" t="s">
        <v>6</v>
      </c>
      <c r="E59" s="75">
        <f>SUM(E39:E58)</f>
        <v>0</v>
      </c>
      <c r="F59" s="14"/>
      <c r="G59" s="79" t="s">
        <v>77</v>
      </c>
      <c r="H59" s="82">
        <f>IF(E22&lt;&gt;0,Total4/$E$22,"")</f>
      </c>
      <c r="I59" s="72">
        <f>Total4</f>
        <v>0</v>
      </c>
      <c r="J59" s="31"/>
      <c r="K59" s="94"/>
    </row>
    <row r="60" spans="1:11" s="6" customFormat="1" ht="12.75" customHeight="1">
      <c r="A60" s="94"/>
      <c r="B60" s="106"/>
      <c r="C60" s="107"/>
      <c r="D60" s="107"/>
      <c r="E60" s="32"/>
      <c r="F60" s="14"/>
      <c r="G60" s="80" t="s">
        <v>55</v>
      </c>
      <c r="H60" s="83">
        <f>IF(E22&lt;&gt;0,Total5/$E$22,"")</f>
      </c>
      <c r="I60" s="72">
        <f>Total5</f>
        <v>0</v>
      </c>
      <c r="J60" s="29"/>
      <c r="K60" s="94"/>
    </row>
    <row r="61" spans="1:11" s="6" customFormat="1" ht="12.75" customHeight="1">
      <c r="A61" s="94"/>
      <c r="B61" s="34" t="s">
        <v>32</v>
      </c>
      <c r="C61" s="9"/>
      <c r="D61" s="9"/>
      <c r="E61" s="33"/>
      <c r="F61" s="14"/>
      <c r="G61" s="66" t="s">
        <v>71</v>
      </c>
      <c r="H61" s="84">
        <f>IF(SUM(H56:H60)=0,"",SUM(H56:H60))</f>
      </c>
      <c r="I61" s="30">
        <f>SUM(I56:I60)</f>
        <v>0</v>
      </c>
      <c r="J61" s="30">
        <f>I61</f>
        <v>0</v>
      </c>
      <c r="K61" s="94"/>
    </row>
    <row r="62" spans="1:11" s="6" customFormat="1" ht="12.75" customHeight="1">
      <c r="A62" s="94"/>
      <c r="B62" s="42" t="s">
        <v>43</v>
      </c>
      <c r="C62" s="48" t="s">
        <v>67</v>
      </c>
      <c r="D62" s="60"/>
      <c r="E62" s="45">
        <f aca="true" t="shared" si="5" ref="E62:E68">IF(C62="W",D62,IF(C62="M",(D62*12)/52,IF(C62="F",(D62*26)/52,IF(C62="Q",(D62*4)/52,IF(C62="H",(D62*2)/52,IF(C62="Y",D62/52,"-"))))))</f>
        <v>0</v>
      </c>
      <c r="F62" s="17"/>
      <c r="G62" s="36" t="str">
        <f>IF(J62&gt;0,"TOTAL WEEKLY SURPLUS ==========&gt;&gt;&gt;",IF(J62&lt;0,"TOTAL WEEKLY DEFICIT ============&gt;&gt;&gt;","TOTAL WEEKLY SURPLUS/DEFICIT"))</f>
        <v>TOTAL WEEKLY SURPLUS/DEFICIT</v>
      </c>
      <c r="H62" s="108"/>
      <c r="I62" s="109"/>
      <c r="J62" s="87">
        <f>J53-J61</f>
        <v>0</v>
      </c>
      <c r="K62" s="94"/>
    </row>
    <row r="63" spans="1:11" s="6" customFormat="1" ht="12.75" customHeight="1">
      <c r="A63" s="94"/>
      <c r="B63" s="46" t="s">
        <v>42</v>
      </c>
      <c r="C63" s="43" t="s">
        <v>66</v>
      </c>
      <c r="D63" s="61"/>
      <c r="E63" s="45">
        <f t="shared" si="5"/>
        <v>0</v>
      </c>
      <c r="F63" s="17"/>
      <c r="G63" s="130" t="s">
        <v>95</v>
      </c>
      <c r="H63" s="130"/>
      <c r="I63" s="130"/>
      <c r="J63" s="130"/>
      <c r="K63" s="94"/>
    </row>
    <row r="64" spans="1:13" ht="12.75" customHeight="1">
      <c r="A64" s="94"/>
      <c r="B64" s="46" t="s">
        <v>37</v>
      </c>
      <c r="C64" s="43" t="s">
        <v>67</v>
      </c>
      <c r="D64" s="61"/>
      <c r="E64" s="45">
        <f t="shared" si="5"/>
        <v>0</v>
      </c>
      <c r="F64" s="17"/>
      <c r="G64" s="131" t="s">
        <v>96</v>
      </c>
      <c r="H64" s="131"/>
      <c r="I64" s="131"/>
      <c r="J64" s="131"/>
      <c r="K64" s="94"/>
      <c r="L64" s="6"/>
      <c r="M64" s="6"/>
    </row>
    <row r="65" spans="1:13" ht="12.75" customHeight="1">
      <c r="A65" s="94"/>
      <c r="B65" s="46" t="s">
        <v>36</v>
      </c>
      <c r="C65" s="43" t="s">
        <v>67</v>
      </c>
      <c r="D65" s="61"/>
      <c r="E65" s="45">
        <f t="shared" si="5"/>
        <v>0</v>
      </c>
      <c r="F65" s="17"/>
      <c r="G65" s="132" t="s">
        <v>97</v>
      </c>
      <c r="H65" s="133"/>
      <c r="I65" s="133"/>
      <c r="J65" s="134"/>
      <c r="K65" s="94"/>
      <c r="L65" s="6"/>
      <c r="M65" s="6"/>
    </row>
    <row r="66" spans="2:11" ht="12.75" customHeight="1">
      <c r="B66" s="46" t="s">
        <v>9</v>
      </c>
      <c r="C66" s="43" t="s">
        <v>67</v>
      </c>
      <c r="D66" s="61"/>
      <c r="E66" s="45">
        <f t="shared" si="5"/>
        <v>0</v>
      </c>
      <c r="F66" s="67"/>
      <c r="G66" s="135" t="s">
        <v>98</v>
      </c>
      <c r="H66" s="136"/>
      <c r="I66" s="136"/>
      <c r="J66" s="137"/>
      <c r="K66" s="94"/>
    </row>
    <row r="67" spans="2:10" ht="12.75" customHeight="1">
      <c r="B67" s="46" t="s">
        <v>79</v>
      </c>
      <c r="C67" s="43" t="s">
        <v>67</v>
      </c>
      <c r="D67" s="54"/>
      <c r="E67" s="45">
        <f t="shared" si="5"/>
        <v>0</v>
      </c>
      <c r="F67" s="101"/>
      <c r="G67" s="138" t="s">
        <v>99</v>
      </c>
      <c r="H67" s="139"/>
      <c r="I67" s="139"/>
      <c r="J67" s="140"/>
    </row>
    <row r="68" spans="2:10" ht="12.75" customHeight="1">
      <c r="B68" s="37"/>
      <c r="C68" s="51" t="s">
        <v>67</v>
      </c>
      <c r="D68" s="10"/>
      <c r="E68" s="45">
        <f t="shared" si="5"/>
        <v>0</v>
      </c>
      <c r="F68" s="102"/>
      <c r="G68" s="138" t="s">
        <v>100</v>
      </c>
      <c r="H68" s="139"/>
      <c r="I68" s="139"/>
      <c r="J68" s="140"/>
    </row>
    <row r="69" spans="2:10" ht="12.75" customHeight="1">
      <c r="B69" s="40" t="s">
        <v>53</v>
      </c>
      <c r="C69" s="25"/>
      <c r="D69" s="11" t="s">
        <v>8</v>
      </c>
      <c r="E69" s="75">
        <f>SUM(E62:E68)</f>
        <v>0</v>
      </c>
      <c r="F69" s="102"/>
      <c r="G69" s="141" t="s">
        <v>101</v>
      </c>
      <c r="H69" s="142"/>
      <c r="I69" s="142"/>
      <c r="J69" s="143"/>
    </row>
    <row r="70" spans="2:10" ht="12" customHeight="1">
      <c r="B70" s="88" t="s">
        <v>103</v>
      </c>
      <c r="C70" s="91"/>
      <c r="D70" s="110"/>
      <c r="E70" s="102"/>
      <c r="F70" s="102"/>
      <c r="G70" s="86"/>
      <c r="H70" s="86"/>
      <c r="I70" s="119"/>
      <c r="J70" s="120"/>
    </row>
    <row r="71" spans="2:10" ht="12.75">
      <c r="B71"/>
      <c r="G71" s="68"/>
      <c r="H71" s="68"/>
      <c r="I71" s="71"/>
      <c r="J71" s="77"/>
    </row>
    <row r="72" spans="2:8" ht="12.75">
      <c r="B72" s="146" t="s">
        <v>89</v>
      </c>
      <c r="C72" s="146"/>
      <c r="D72" s="146"/>
      <c r="G72" s="68"/>
      <c r="H72" s="68"/>
    </row>
    <row r="73" spans="2:4" ht="12.75">
      <c r="B73" s="111" t="s">
        <v>62</v>
      </c>
      <c r="C73" s="144" t="s">
        <v>1</v>
      </c>
      <c r="D73" s="145"/>
    </row>
    <row r="74" spans="2:4" ht="12.75">
      <c r="B74" s="112" t="s">
        <v>75</v>
      </c>
      <c r="C74" s="144" t="s">
        <v>90</v>
      </c>
      <c r="D74" s="145"/>
    </row>
    <row r="75" spans="2:4" ht="12.75">
      <c r="B75" s="113" t="s">
        <v>66</v>
      </c>
      <c r="C75" s="144" t="s">
        <v>91</v>
      </c>
      <c r="D75" s="145"/>
    </row>
    <row r="76" spans="2:4" ht="12.75">
      <c r="B76" s="113" t="s">
        <v>88</v>
      </c>
      <c r="C76" s="144" t="s">
        <v>92</v>
      </c>
      <c r="D76" s="145"/>
    </row>
    <row r="77" spans="2:4" ht="12.75">
      <c r="B77" s="113" t="s">
        <v>87</v>
      </c>
      <c r="C77" s="144" t="s">
        <v>93</v>
      </c>
      <c r="D77" s="145"/>
    </row>
    <row r="78" spans="2:4" ht="12.75">
      <c r="B78" s="113" t="s">
        <v>67</v>
      </c>
      <c r="C78" s="144" t="s">
        <v>94</v>
      </c>
      <c r="D78" s="145"/>
    </row>
  </sheetData>
  <sheetProtection/>
  <mergeCells count="20">
    <mergeCell ref="G67:J67"/>
    <mergeCell ref="G68:J68"/>
    <mergeCell ref="G69:J69"/>
    <mergeCell ref="C77:D77"/>
    <mergeCell ref="C78:D78"/>
    <mergeCell ref="B72:D72"/>
    <mergeCell ref="C73:D73"/>
    <mergeCell ref="C74:D74"/>
    <mergeCell ref="C75:D75"/>
    <mergeCell ref="C76:D76"/>
    <mergeCell ref="H2:J2"/>
    <mergeCell ref="C2:E2"/>
    <mergeCell ref="I70:J70"/>
    <mergeCell ref="B9:D9"/>
    <mergeCell ref="G53:I54"/>
    <mergeCell ref="J53:J54"/>
    <mergeCell ref="G63:J63"/>
    <mergeCell ref="G64:J64"/>
    <mergeCell ref="G65:J65"/>
    <mergeCell ref="G66:J66"/>
  </mergeCells>
  <dataValidations count="3">
    <dataValidation type="list" allowBlank="1" showErrorMessage="1" errorTitle="Frequency Error" error="Please use a valid frequency&#10;w, f, m, q, h, y" sqref="C14:C21">
      <formula1>$B$73:$B$78</formula1>
    </dataValidation>
    <dataValidation type="list" allowBlank="1" showInputMessage="1" showErrorMessage="1" errorTitle="Frequency Error" error="Please use a valid frequency&#10;w, f, m, q, h, y" sqref="C27:C35 C39:C58 C62:C68 H14:H29">
      <formula1>$B$73:$B$78</formula1>
    </dataValidation>
    <dataValidation type="list" allowBlank="1" showInputMessage="1" showErrorMessage="1" errorTitle="Frequency error" error="Please use a valid frequency&#10;w, f, m, q, h, y" sqref="H33:H49">
      <formula1>$B$73:$B$78</formula1>
    </dataValidation>
  </dataValidations>
  <printOptions horizontalCentered="1"/>
  <pageMargins left="0.2755905511811024" right="0.2755905511811024" top="0.35433070866141736" bottom="0.2362204724409449" header="0.31496062992125984" footer="0.31496062992125984"/>
  <pageSetup fitToHeight="1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sheet</dc:title>
  <dc:subject>Kingdom Resources Ltd, Budget Sheet</dc:subject>
  <dc:creator>Kingdom Resources</dc:creator>
  <cp:keywords/>
  <dc:description>See cells marked with comments fro instructions on use.</dc:description>
  <cp:lastModifiedBy>Janine Millington</cp:lastModifiedBy>
  <cp:lastPrinted>2016-04-09T00:06:38Z</cp:lastPrinted>
  <dcterms:created xsi:type="dcterms:W3CDTF">2000-12-22T10:01:21Z</dcterms:created>
  <dcterms:modified xsi:type="dcterms:W3CDTF">2022-01-23T19:54:15Z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Jude (Kingdom Resources)</vt:lpwstr>
  </property>
  <property fmtid="{D5CDD505-2E9C-101B-9397-08002B2CF9AE}" pid="3" name="Order">
    <vt:lpwstr>26065800.0000000</vt:lpwstr>
  </property>
  <property fmtid="{D5CDD505-2E9C-101B-9397-08002B2CF9AE}" pid="4" name="display_urn:schemas-microsoft-com:office:office#Author">
    <vt:lpwstr>SharePoint App</vt:lpwstr>
  </property>
</Properties>
</file>